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30" windowWidth="10275" windowHeight="1230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>Položky!#REF!</definedName>
    <definedName name="HSV">Rekapitulace!$E$10</definedName>
    <definedName name="HSV0">Položky!#REF!</definedName>
    <definedName name="HZS">Rekapitulace!$I$10</definedName>
    <definedName name="HZS0">Položky!#REF!</definedName>
    <definedName name="JKSO">'Krycí list'!$F$4</definedName>
    <definedName name="MJ">'Krycí list'!$G$4</definedName>
    <definedName name="Mont">Rekapitulace!$H$10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list'!$A$1:$G$42</definedName>
    <definedName name="_xlnm.Print_Area" localSheetId="2">Položky!$A$1:$G$31</definedName>
    <definedName name="_xlnm.Print_Area" localSheetId="1">Rekapitulace!$A$1:$I$16</definedName>
    <definedName name="PocetMJ">'Krycí list'!$G$7</definedName>
    <definedName name="Poznamka">'Krycí list'!$B$34</definedName>
    <definedName name="Projektant">'Krycí list'!$C$7</definedName>
    <definedName name="PSV">Rekapitulace!$F$10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list'!$F$29</definedName>
    <definedName name="Zaklad5">'Krycí list'!#REF!</definedName>
    <definedName name="Zhotovitel">'Krycí list'!$B$11</definedName>
  </definedNames>
  <calcPr calcId="125725" fullCalcOnLoad="1"/>
</workbook>
</file>

<file path=xl/calcChain.xml><?xml version="1.0" encoding="utf-8"?>
<calcChain xmlns="http://schemas.openxmlformats.org/spreadsheetml/2006/main">
  <c r="BE30" i="3"/>
  <c r="BD30"/>
  <c r="BC30"/>
  <c r="BB30"/>
  <c r="BA30"/>
  <c r="BE29"/>
  <c r="BD29"/>
  <c r="BD31" s="1"/>
  <c r="H9" i="2" s="1"/>
  <c r="BC29" i="3"/>
  <c r="BB29"/>
  <c r="BA29"/>
  <c r="B9" i="2"/>
  <c r="A9"/>
  <c r="BC31" i="3"/>
  <c r="G9" i="2" s="1"/>
  <c r="C31" i="3"/>
  <c r="BE26"/>
  <c r="BE27" s="1"/>
  <c r="I8" i="2" s="1"/>
  <c r="BD26" i="3"/>
  <c r="BC26"/>
  <c r="BC27" s="1"/>
  <c r="G8" i="2" s="1"/>
  <c r="BB26" i="3"/>
  <c r="BB27" s="1"/>
  <c r="F8" i="2" s="1"/>
  <c r="BA26" i="3"/>
  <c r="BA27" s="1"/>
  <c r="E8" i="2" s="1"/>
  <c r="B8"/>
  <c r="A8"/>
  <c r="BD27" i="3"/>
  <c r="H8" i="2" s="1"/>
  <c r="C27" i="3"/>
  <c r="BE23"/>
  <c r="BD23"/>
  <c r="BC23"/>
  <c r="BB23"/>
  <c r="BA23"/>
  <c r="BE22"/>
  <c r="BD22"/>
  <c r="BC22"/>
  <c r="BA22"/>
  <c r="BB22"/>
  <c r="BE21"/>
  <c r="BD21"/>
  <c r="BC21"/>
  <c r="BB21"/>
  <c r="BA21"/>
  <c r="BE20"/>
  <c r="BD20"/>
  <c r="BC20"/>
  <c r="BA20"/>
  <c r="BB20"/>
  <c r="BE19"/>
  <c r="BD19"/>
  <c r="BC19"/>
  <c r="BB19"/>
  <c r="BA19"/>
  <c r="BE18"/>
  <c r="BD18"/>
  <c r="BC18"/>
  <c r="BA18"/>
  <c r="BB18"/>
  <c r="BE17"/>
  <c r="BD17"/>
  <c r="BC17"/>
  <c r="BB17"/>
  <c r="BA17"/>
  <c r="BE16"/>
  <c r="BD16"/>
  <c r="BC16"/>
  <c r="BA16"/>
  <c r="BB16"/>
  <c r="BE15"/>
  <c r="BD15"/>
  <c r="BC15"/>
  <c r="BB15"/>
  <c r="BA15"/>
  <c r="BE14"/>
  <c r="BD14"/>
  <c r="BC14"/>
  <c r="BA14"/>
  <c r="BB14"/>
  <c r="BE13"/>
  <c r="BD13"/>
  <c r="BC13"/>
  <c r="BB13"/>
  <c r="BA13"/>
  <c r="BE12"/>
  <c r="BD12"/>
  <c r="BC12"/>
  <c r="BA12"/>
  <c r="BB12"/>
  <c r="BE11"/>
  <c r="BD11"/>
  <c r="BC11"/>
  <c r="BB11"/>
  <c r="BA11"/>
  <c r="BE10"/>
  <c r="BD10"/>
  <c r="BC10"/>
  <c r="BA10"/>
  <c r="BA24" s="1"/>
  <c r="E7" i="2" s="1"/>
  <c r="BB10" i="3"/>
  <c r="BE9"/>
  <c r="BD9"/>
  <c r="BC9"/>
  <c r="BB9"/>
  <c r="BA9"/>
  <c r="BE8"/>
  <c r="BE24" s="1"/>
  <c r="I7" i="2" s="1"/>
  <c r="BD8" i="3"/>
  <c r="BC8"/>
  <c r="BA8"/>
  <c r="B7" i="2"/>
  <c r="A7"/>
  <c r="C24" i="3"/>
  <c r="C4"/>
  <c r="F3"/>
  <c r="C3"/>
  <c r="H16" i="2"/>
  <c r="G15"/>
  <c r="I15" s="1"/>
  <c r="C2"/>
  <c r="C1"/>
  <c r="F30" i="1"/>
  <c r="F31" s="1"/>
  <c r="G22"/>
  <c r="G21" s="1"/>
  <c r="G8"/>
  <c r="BB31" i="3" l="1"/>
  <c r="F9" i="2" s="1"/>
  <c r="BA31" i="3"/>
  <c r="E9" i="2" s="1"/>
  <c r="E10" s="1"/>
  <c r="C16" i="1" s="1"/>
  <c r="BE31" i="3"/>
  <c r="I9" i="2" s="1"/>
  <c r="BC24" i="3"/>
  <c r="G7" i="2" s="1"/>
  <c r="G10" s="1"/>
  <c r="C14" i="1" s="1"/>
  <c r="BD24" i="3"/>
  <c r="H7" i="2" s="1"/>
  <c r="H10" s="1"/>
  <c r="C15" i="1" s="1"/>
  <c r="I10" i="2"/>
  <c r="C20" i="1" s="1"/>
  <c r="BB8" i="3"/>
  <c r="BB24" s="1"/>
  <c r="F7" i="2" s="1"/>
  <c r="F10" l="1"/>
  <c r="C17" i="1" s="1"/>
  <c r="C18"/>
  <c r="C21" s="1"/>
  <c r="C22" s="1"/>
</calcChain>
</file>

<file path=xl/sharedStrings.xml><?xml version="1.0" encoding="utf-8"?>
<sst xmlns="http://schemas.openxmlformats.org/spreadsheetml/2006/main" count="157" uniqueCount="120">
  <si>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</si>
  <si>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</si>
  <si>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</si>
  <si>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</si>
  <si>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</si>
  <si>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</si>
  <si>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</si>
  <si>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</si>
  <si>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</si>
  <si>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</si>
  <si>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</si>
  <si>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</si>
  <si>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</si>
  <si>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</si>
  <si>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</si>
  <si>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</si>
  <si>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</si>
  <si>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</si>
  <si>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</si>
  <si>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</si>
  <si>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</si>
  <si>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</si>
  <si>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</si>
  <si>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</si>
  <si>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</si>
  <si>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</si>
  <si>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</si>
  <si>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</si>
  <si>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</si>
  <si>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</si>
  <si>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</si>
  <si>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</si>
  <si>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</si>
  <si>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</si>
  <si>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</si>
  <si>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</si>
  <si>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</si>
  <si>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</si>
  <si>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</si>
  <si>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</si>
  <si>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</si>
  <si>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</si>
  <si>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</si>
  <si>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</si>
  <si>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</si>
  <si>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</si>
  <si>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</si>
  <si>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</si>
  <si>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</si>
  <si>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</si>
  <si>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</si>
  <si>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</si>
  <si>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</si>
  <si>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</si>
  <si>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</si>
  <si>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</si>
  <si>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</si>
  <si>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</si>
  <si>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</si>
  <si>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</si>
  <si>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</si>
  <si>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</si>
  <si>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</si>
  <si>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</si>
  <si>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</si>
  <si>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</si>
  <si>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</si>
  <si>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</si>
  <si>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 xml:space="preserve">SZS - Plynovod </t>
  </si>
  <si>
    <t>723</t>
  </si>
  <si>
    <t>Vnitřní plynovod</t>
  </si>
  <si>
    <t>723 12-0203.R00</t>
  </si>
  <si>
    <t xml:space="preserve">Potrubí ocelové závitové černé svařované DN 20 </t>
  </si>
  <si>
    <t>m</t>
  </si>
  <si>
    <t>723 12-0204.R00</t>
  </si>
  <si>
    <t xml:space="preserve">Potrubí ocelové závitové černé svařované DN 25 </t>
  </si>
  <si>
    <t>723 15-0366.R00</t>
  </si>
  <si>
    <t xml:space="preserve">Potrubí ocel. černé svařované-chráničky D 44,5/2,6 </t>
  </si>
  <si>
    <t>723 16-0204.R00</t>
  </si>
  <si>
    <t xml:space="preserve">Přípojka k plynoměru, závitová bez ochozu G 1 </t>
  </si>
  <si>
    <t>soubor</t>
  </si>
  <si>
    <t>018-0503</t>
  </si>
  <si>
    <t xml:space="preserve">Regulátor FRANCEL B 6 </t>
  </si>
  <si>
    <t>018-0502</t>
  </si>
  <si>
    <t xml:space="preserve">montáž regulátoru </t>
  </si>
  <si>
    <t>018-0603</t>
  </si>
  <si>
    <t xml:space="preserve">Rám s dvířky 570 x 470 mm a s mont. rampou TEZAP </t>
  </si>
  <si>
    <t>018-0602</t>
  </si>
  <si>
    <t xml:space="preserve">Montáž rámu s dvířky a rampou </t>
  </si>
  <si>
    <t>723 19-0907.R00</t>
  </si>
  <si>
    <t xml:space="preserve">Odvzdušnění a napuštění plynového potrubí </t>
  </si>
  <si>
    <t>723 19-0909.R00</t>
  </si>
  <si>
    <t xml:space="preserve">Zkouška tlaková  plynového potrubí </t>
  </si>
  <si>
    <t>kus</t>
  </si>
  <si>
    <t>021-05</t>
  </si>
  <si>
    <t xml:space="preserve">Revize plynového zařízení </t>
  </si>
  <si>
    <t>998 72-3101.R00</t>
  </si>
  <si>
    <t xml:space="preserve">Přesun hmot pro vnitřní plynovod, výšky do 6 m </t>
  </si>
  <si>
    <t>t</t>
  </si>
  <si>
    <t>723 23-9102.R00</t>
  </si>
  <si>
    <t xml:space="preserve">Montáž plynovodních armatur, 2 závity, G 3/4 </t>
  </si>
  <si>
    <t>723 23-9103.R00</t>
  </si>
  <si>
    <t xml:space="preserve">Montáž plynovodních armatur, 2 závity, G 1 </t>
  </si>
  <si>
    <t>002-0111</t>
  </si>
  <si>
    <t xml:space="preserve">plyn. kul. kohout GIACOMINI R 950 3/4" </t>
  </si>
  <si>
    <t>002-0112</t>
  </si>
  <si>
    <t xml:space="preserve">plyn. kul. kohout GIACOMINI R 950 1" </t>
  </si>
  <si>
    <t>783</t>
  </si>
  <si>
    <t>Nátěry</t>
  </si>
  <si>
    <t>783 42-4240.R00</t>
  </si>
  <si>
    <t xml:space="preserve">Nátěr syntet. potrubí do DN 50 mm  Z+1x +1x email </t>
  </si>
  <si>
    <t>719</t>
  </si>
  <si>
    <t>Venkovní plynovod</t>
  </si>
  <si>
    <t>venkovní přípojka PE d32 vč. zemních prací a uvedení povrchu do původního stavu</t>
  </si>
  <si>
    <t>018-1104</t>
  </si>
  <si>
    <t xml:space="preserve">geodetické zaměření přípojky </t>
  </si>
  <si>
    <t>Roman Jílek, Vaňkova 476, 339 01 Klatovy</t>
  </si>
  <si>
    <t>Město Železná Ruda, Klostermannovo nám. 295, 340 04 Ž.R.</t>
  </si>
  <si>
    <t>ŽELEZNÁ RUDA č. p. 31 - požární zbrojnice - změna č. 2 !!!</t>
  </si>
  <si>
    <t>Roman Jílek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</si>
</sst>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.0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01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3" fillId="0" borderId="48" xfId="1" applyFont="1" applyFill="1" applyBorder="1"/>
    <xf numFmtId="0" fontId="9" fillId="0" borderId="48" xfId="1" applyFill="1" applyBorder="1"/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3" fillId="2" borderId="19" xfId="0" applyFont="1" applyFill="1" applyBorder="1" applyAlignment="1">
      <alignment horizontal="left"/>
    </xf>
    <xf numFmtId="0" fontId="3" fillId="2" borderId="20" xfId="0" applyFont="1" applyFill="1" applyBorder="1" applyAlignment="1">
      <alignment horizontal="left"/>
    </xf>
    <xf numFmtId="0" fontId="4" fillId="0" borderId="14" xfId="0" applyFont="1" applyBorder="1" applyAlignment="1"/>
    <xf numFmtId="0" fontId="4" fillId="0" borderId="15" xfId="0" applyFont="1" applyBorder="1" applyAlignment="1"/>
    <xf numFmtId="14" fontId="0" fillId="0" borderId="0" xfId="0" applyNumberFormat="1" applyBorder="1" applyAlignment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2"/>
  <sheetViews>
    <sheetView tabSelected="1" workbookViewId="0">
      <selection activeCell="F30" sqref="F3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68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196" t="s">
        <v>118</v>
      </c>
      <c r="D6" s="197"/>
      <c r="E6" s="197"/>
      <c r="F6" s="197"/>
      <c r="G6" s="12"/>
    </row>
    <row r="7" spans="1:57">
      <c r="A7" s="13" t="s">
        <v>8</v>
      </c>
      <c r="B7" s="15"/>
      <c r="C7" s="18"/>
      <c r="D7" s="19"/>
      <c r="E7" s="20" t="s">
        <v>9</v>
      </c>
      <c r="F7" s="21"/>
      <c r="G7" s="22">
        <v>0</v>
      </c>
      <c r="H7" s="23"/>
      <c r="I7" s="23"/>
    </row>
    <row r="8" spans="1:57">
      <c r="A8" s="13" t="s">
        <v>10</v>
      </c>
      <c r="B8" s="15"/>
      <c r="C8" s="198" t="s">
        <v>117</v>
      </c>
      <c r="D8" s="199"/>
      <c r="E8" s="16"/>
      <c r="F8" s="15"/>
      <c r="G8" s="24">
        <f>IF(PocetMJ=0,,ROUND((#REF!+F29)/PocetMJ,1))</f>
        <v>0</v>
      </c>
    </row>
    <row r="9" spans="1:57">
      <c r="A9" s="25" t="s">
        <v>11</v>
      </c>
      <c r="B9" s="26"/>
      <c r="C9" s="26"/>
      <c r="D9" s="26"/>
      <c r="E9" s="27" t="s">
        <v>12</v>
      </c>
      <c r="F9" s="26"/>
      <c r="G9" s="28"/>
    </row>
    <row r="10" spans="1:57">
      <c r="A10" s="29" t="s">
        <v>13</v>
      </c>
      <c r="B10" s="11"/>
      <c r="C10" s="11"/>
      <c r="D10" s="11"/>
      <c r="E10" s="30" t="s">
        <v>14</v>
      </c>
      <c r="F10" s="11"/>
      <c r="G10" s="12"/>
      <c r="BA10" s="31"/>
      <c r="BB10" s="31"/>
      <c r="BC10" s="31"/>
      <c r="BD10" s="31"/>
      <c r="BE10" s="31"/>
    </row>
    <row r="11" spans="1:57">
      <c r="A11" s="29"/>
      <c r="B11" s="32" t="s">
        <v>116</v>
      </c>
      <c r="C11" s="33"/>
      <c r="D11" s="34"/>
    </row>
    <row r="12" spans="1:57" ht="28.5" customHeight="1" thickBot="1">
      <c r="A12" s="35" t="s">
        <v>15</v>
      </c>
      <c r="B12" s="36"/>
      <c r="C12" s="36"/>
      <c r="D12" s="36"/>
      <c r="E12" s="37"/>
      <c r="F12" s="37"/>
      <c r="G12" s="38"/>
    </row>
    <row r="13" spans="1:57" ht="17.25" customHeight="1" thickBot="1">
      <c r="A13" s="39" t="s">
        <v>16</v>
      </c>
      <c r="B13" s="40"/>
      <c r="C13" s="41"/>
      <c r="D13" s="42" t="s">
        <v>17</v>
      </c>
      <c r="E13" s="43"/>
      <c r="F13" s="43"/>
      <c r="G13" s="41"/>
    </row>
    <row r="14" spans="1:57" ht="15.95" customHeight="1">
      <c r="A14" s="44"/>
      <c r="B14" s="45" t="s">
        <v>18</v>
      </c>
      <c r="C14" s="46">
        <f>Dodavka</f>
        <v>0</v>
      </c>
      <c r="D14" s="47"/>
      <c r="E14" s="48"/>
      <c r="F14" s="49"/>
      <c r="G14" s="46"/>
    </row>
    <row r="15" spans="1:57" ht="15.95" customHeight="1">
      <c r="A15" s="44" t="s">
        <v>19</v>
      </c>
      <c r="B15" s="45" t="s">
        <v>20</v>
      </c>
      <c r="C15" s="46">
        <f>Mont</f>
        <v>0</v>
      </c>
      <c r="D15" s="25"/>
      <c r="E15" s="50"/>
      <c r="F15" s="51"/>
      <c r="G15" s="46"/>
    </row>
    <row r="16" spans="1:57" ht="15.95" customHeight="1">
      <c r="A16" s="44" t="s">
        <v>21</v>
      </c>
      <c r="B16" s="45" t="s">
        <v>22</v>
      </c>
      <c r="C16" s="46">
        <f>HSV</f>
        <v>0</v>
      </c>
      <c r="D16" s="25"/>
      <c r="E16" s="50"/>
      <c r="F16" s="51"/>
      <c r="G16" s="46"/>
    </row>
    <row r="17" spans="1:7" ht="15.95" customHeight="1">
      <c r="A17" s="52" t="s">
        <v>23</v>
      </c>
      <c r="B17" s="45" t="s">
        <v>24</v>
      </c>
      <c r="C17" s="46">
        <f>PSV</f>
        <v>0</v>
      </c>
      <c r="D17" s="25"/>
      <c r="E17" s="50"/>
      <c r="F17" s="51"/>
      <c r="G17" s="46"/>
    </row>
    <row r="18" spans="1:7" ht="15.95" customHeight="1">
      <c r="A18" s="53" t="s">
        <v>25</v>
      </c>
      <c r="B18" s="45"/>
      <c r="C18" s="46">
        <f>SUM(C14:C17)</f>
        <v>0</v>
      </c>
      <c r="D18" s="54"/>
      <c r="E18" s="50"/>
      <c r="F18" s="51"/>
      <c r="G18" s="46"/>
    </row>
    <row r="19" spans="1:7" ht="15.95" customHeight="1">
      <c r="A19" s="53"/>
      <c r="B19" s="45"/>
      <c r="C19" s="46"/>
      <c r="D19" s="25"/>
      <c r="E19" s="50"/>
      <c r="F19" s="51"/>
      <c r="G19" s="46"/>
    </row>
    <row r="20" spans="1:7" ht="15.95" customHeight="1">
      <c r="A20" s="53" t="s">
        <v>26</v>
      </c>
      <c r="B20" s="45"/>
      <c r="C20" s="46">
        <f>HZS</f>
        <v>0</v>
      </c>
      <c r="D20" s="25"/>
      <c r="E20" s="50"/>
      <c r="F20" s="51"/>
      <c r="G20" s="46"/>
    </row>
    <row r="21" spans="1:7" ht="15.95" customHeight="1">
      <c r="A21" s="29" t="s">
        <v>27</v>
      </c>
      <c r="B21" s="11"/>
      <c r="C21" s="46">
        <f>C18+C20</f>
        <v>0</v>
      </c>
      <c r="D21" s="25" t="s">
        <v>28</v>
      </c>
      <c r="E21" s="50"/>
      <c r="F21" s="51"/>
      <c r="G21" s="46">
        <f>G22-SUM(G14:G20)</f>
        <v>0</v>
      </c>
    </row>
    <row r="22" spans="1:7" ht="15.95" customHeight="1" thickBot="1">
      <c r="A22" s="25" t="s">
        <v>29</v>
      </c>
      <c r="B22" s="26"/>
      <c r="C22" s="55">
        <f>C21+G22</f>
        <v>0</v>
      </c>
      <c r="D22" s="56" t="s">
        <v>30</v>
      </c>
      <c r="E22" s="57"/>
      <c r="F22" s="58"/>
      <c r="G22" s="46">
        <f>VRN</f>
        <v>0</v>
      </c>
    </row>
    <row r="23" spans="1:7">
      <c r="A23" s="3" t="s">
        <v>31</v>
      </c>
      <c r="B23" s="5"/>
      <c r="C23" s="59" t="s">
        <v>32</v>
      </c>
      <c r="D23" s="5"/>
      <c r="E23" s="59" t="s">
        <v>33</v>
      </c>
      <c r="F23" s="5"/>
      <c r="G23" s="6"/>
    </row>
    <row r="24" spans="1:7">
      <c r="A24" s="13"/>
      <c r="B24" s="15"/>
      <c r="C24" s="16" t="s">
        <v>34</v>
      </c>
      <c r="D24" s="15" t="s">
        <v>119</v>
      </c>
      <c r="E24" s="16" t="s">
        <v>34</v>
      </c>
      <c r="F24" s="15"/>
      <c r="G24" s="17"/>
    </row>
    <row r="25" spans="1:7">
      <c r="A25" s="29" t="s">
        <v>35</v>
      </c>
      <c r="B25" s="60"/>
      <c r="C25" s="30" t="s">
        <v>35</v>
      </c>
      <c r="D25" s="200">
        <v>41421</v>
      </c>
      <c r="E25" s="30" t="s">
        <v>35</v>
      </c>
      <c r="F25" s="11"/>
      <c r="G25" s="12"/>
    </row>
    <row r="26" spans="1:7">
      <c r="A26" s="29"/>
      <c r="B26" s="61"/>
      <c r="C26" s="30" t="s">
        <v>36</v>
      </c>
      <c r="D26" s="11"/>
      <c r="E26" s="30" t="s">
        <v>37</v>
      </c>
      <c r="F26" s="11"/>
      <c r="G26" s="12"/>
    </row>
    <row r="27" spans="1:7">
      <c r="A27" s="29"/>
      <c r="B27" s="11"/>
      <c r="C27" s="30"/>
      <c r="D27" s="11"/>
      <c r="E27" s="30"/>
      <c r="F27" s="11"/>
      <c r="G27" s="12"/>
    </row>
    <row r="28" spans="1:7" ht="97.5" customHeight="1">
      <c r="A28" s="29"/>
      <c r="B28" s="11"/>
      <c r="C28" s="30"/>
      <c r="D28" s="11"/>
      <c r="E28" s="30"/>
      <c r="F28" s="11"/>
      <c r="G28" s="12"/>
    </row>
    <row r="29" spans="1:7">
      <c r="A29" s="13" t="s">
        <v>38</v>
      </c>
      <c r="B29" s="15"/>
      <c r="C29" s="62">
        <v>20</v>
      </c>
      <c r="D29" s="15" t="s">
        <v>39</v>
      </c>
      <c r="E29" s="16"/>
      <c r="F29" s="63">
        <v>0</v>
      </c>
      <c r="G29" s="17"/>
    </row>
    <row r="30" spans="1:7">
      <c r="A30" s="13" t="s">
        <v>40</v>
      </c>
      <c r="B30" s="15"/>
      <c r="C30" s="62">
        <v>20</v>
      </c>
      <c r="D30" s="15" t="s">
        <v>39</v>
      </c>
      <c r="E30" s="16"/>
      <c r="F30" s="64">
        <f>ROUND(PRODUCT(F29,C30/100),0)</f>
        <v>0</v>
      </c>
      <c r="G30" s="28"/>
    </row>
    <row r="31" spans="1:7" s="70" customFormat="1" ht="19.5" customHeight="1" thickBot="1">
      <c r="A31" s="65" t="s">
        <v>41</v>
      </c>
      <c r="B31" s="66"/>
      <c r="C31" s="66"/>
      <c r="D31" s="66"/>
      <c r="E31" s="67"/>
      <c r="F31" s="68">
        <f>ROUND(SUM(F29:F30),0)</f>
        <v>0</v>
      </c>
      <c r="G31" s="69"/>
    </row>
    <row r="33" spans="1:8">
      <c r="A33" s="71" t="s">
        <v>42</v>
      </c>
      <c r="B33" s="71"/>
      <c r="C33" s="71"/>
      <c r="D33" s="71"/>
      <c r="E33" s="71"/>
      <c r="F33" s="71"/>
      <c r="G33" s="71"/>
      <c r="H33" t="s">
        <v>4</v>
      </c>
    </row>
    <row r="34" spans="1:8" ht="14.25" customHeight="1">
      <c r="A34" s="71"/>
      <c r="B34" s="72"/>
      <c r="C34" s="72"/>
      <c r="D34" s="72"/>
      <c r="E34" s="72"/>
      <c r="F34" s="72"/>
      <c r="G34" s="72"/>
      <c r="H34" t="s">
        <v>4</v>
      </c>
    </row>
    <row r="35" spans="1:8" ht="12.75" customHeight="1">
      <c r="A35" s="73"/>
      <c r="B35" s="72"/>
      <c r="C35" s="72"/>
      <c r="D35" s="72"/>
      <c r="E35" s="72"/>
      <c r="F35" s="72"/>
      <c r="G35" s="72"/>
      <c r="H35" t="s">
        <v>4</v>
      </c>
    </row>
    <row r="36" spans="1:8">
      <c r="A36" s="73"/>
      <c r="B36" s="72"/>
      <c r="C36" s="72"/>
      <c r="D36" s="72"/>
      <c r="E36" s="72"/>
      <c r="F36" s="72"/>
      <c r="G36" s="72"/>
      <c r="H36" t="s">
        <v>4</v>
      </c>
    </row>
    <row r="37" spans="1:8">
      <c r="A37" s="73"/>
      <c r="B37" s="72"/>
      <c r="C37" s="72"/>
      <c r="D37" s="72"/>
      <c r="E37" s="72"/>
      <c r="F37" s="72"/>
      <c r="G37" s="72"/>
      <c r="H37" t="s">
        <v>4</v>
      </c>
    </row>
    <row r="38" spans="1:8">
      <c r="A38" s="73"/>
      <c r="B38" s="72"/>
      <c r="C38" s="72"/>
      <c r="D38" s="72"/>
      <c r="E38" s="72"/>
      <c r="F38" s="72"/>
      <c r="G38" s="72"/>
      <c r="H38" t="s">
        <v>4</v>
      </c>
    </row>
    <row r="39" spans="1:8">
      <c r="A39" s="73"/>
      <c r="B39" s="72"/>
      <c r="C39" s="72"/>
      <c r="D39" s="72"/>
      <c r="E39" s="72"/>
      <c r="F39" s="72"/>
      <c r="G39" s="72"/>
      <c r="H39" t="s">
        <v>4</v>
      </c>
    </row>
    <row r="40" spans="1:8">
      <c r="A40" s="73"/>
      <c r="B40" s="72"/>
      <c r="C40" s="72"/>
      <c r="D40" s="72"/>
      <c r="E40" s="72"/>
      <c r="F40" s="72"/>
      <c r="G40" s="72"/>
      <c r="H40" t="s">
        <v>4</v>
      </c>
    </row>
    <row r="41" spans="1:8">
      <c r="A41" s="73"/>
      <c r="B41" s="72"/>
      <c r="C41" s="72"/>
      <c r="D41" s="72"/>
      <c r="E41" s="72"/>
      <c r="F41" s="72"/>
      <c r="G41" s="72"/>
      <c r="H41" t="s">
        <v>4</v>
      </c>
    </row>
    <row r="42" spans="1:8" ht="3" customHeight="1">
      <c r="A42" s="73"/>
      <c r="B42" s="72"/>
      <c r="C42" s="72"/>
      <c r="D42" s="72"/>
      <c r="E42" s="72"/>
      <c r="F42" s="72"/>
      <c r="G42" s="72"/>
      <c r="H42" t="s">
        <v>4</v>
      </c>
    </row>
    <row r="43" spans="1:8">
      <c r="B43" s="74"/>
      <c r="C43" s="74"/>
      <c r="D43" s="74"/>
      <c r="E43" s="74"/>
      <c r="F43" s="74"/>
      <c r="G43" s="74"/>
    </row>
    <row r="44" spans="1:8">
      <c r="B44" s="74"/>
      <c r="C44" s="74"/>
      <c r="D44" s="74"/>
      <c r="E44" s="74"/>
      <c r="F44" s="74"/>
      <c r="G44" s="74"/>
    </row>
    <row r="45" spans="1:8">
      <c r="B45" s="74"/>
      <c r="C45" s="74"/>
      <c r="D45" s="74"/>
      <c r="E45" s="74"/>
      <c r="F45" s="74"/>
      <c r="G45" s="74"/>
    </row>
    <row r="46" spans="1:8">
      <c r="B46" s="74"/>
      <c r="C46" s="74"/>
      <c r="D46" s="74"/>
      <c r="E46" s="74"/>
      <c r="F46" s="74"/>
      <c r="G46" s="74"/>
    </row>
    <row r="47" spans="1:8">
      <c r="B47" s="74"/>
      <c r="C47" s="74"/>
      <c r="D47" s="74"/>
      <c r="E47" s="74"/>
      <c r="F47" s="74"/>
      <c r="G47" s="74"/>
    </row>
    <row r="48" spans="1:8">
      <c r="B48" s="74"/>
      <c r="C48" s="74"/>
      <c r="D48" s="74"/>
      <c r="E48" s="74"/>
      <c r="F48" s="74"/>
      <c r="G48" s="74"/>
    </row>
    <row r="49" spans="2:7">
      <c r="B49" s="74"/>
      <c r="C49" s="74"/>
      <c r="D49" s="74"/>
      <c r="E49" s="74"/>
      <c r="F49" s="74"/>
      <c r="G49" s="74"/>
    </row>
    <row r="50" spans="2:7">
      <c r="B50" s="74"/>
      <c r="C50" s="74"/>
      <c r="D50" s="74"/>
      <c r="E50" s="74"/>
      <c r="F50" s="74"/>
      <c r="G50" s="74"/>
    </row>
    <row r="51" spans="2:7">
      <c r="B51" s="74"/>
      <c r="C51" s="74"/>
      <c r="D51" s="74"/>
      <c r="E51" s="74"/>
      <c r="F51" s="74"/>
      <c r="G51" s="74"/>
    </row>
    <row r="52" spans="2:7">
      <c r="B52" s="74"/>
      <c r="C52" s="74"/>
      <c r="D52" s="74"/>
      <c r="E52" s="74"/>
      <c r="F52" s="74"/>
      <c r="G52" s="74"/>
    </row>
  </sheetData>
  <mergeCells count="14">
    <mergeCell ref="B51:G51"/>
    <mergeCell ref="B52:G52"/>
    <mergeCell ref="C6:F6"/>
    <mergeCell ref="B45:G45"/>
    <mergeCell ref="B46:G46"/>
    <mergeCell ref="B47:G47"/>
    <mergeCell ref="B48:G48"/>
    <mergeCell ref="B49:G49"/>
    <mergeCell ref="B50:G50"/>
    <mergeCell ref="C7:D7"/>
    <mergeCell ref="B11:D11"/>
    <mergeCell ref="B34:G42"/>
    <mergeCell ref="B43:G43"/>
    <mergeCell ref="B44:G4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7"/>
  <sheetViews>
    <sheetView workbookViewId="0">
      <selection activeCell="A15" sqref="A15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75" t="s">
        <v>5</v>
      </c>
      <c r="B1" s="76"/>
      <c r="C1" s="77" t="str">
        <f>CONCATENATE(cislostavby," ",nazevstavby)</f>
        <v xml:space="preserve"> ŽELEZNÁ RUDA č. p. 31 - požární zbrojnice - změna č. 2 !!!</v>
      </c>
      <c r="D1" s="78"/>
      <c r="E1" s="79"/>
      <c r="F1" s="78"/>
      <c r="G1" s="80"/>
      <c r="H1" s="81"/>
      <c r="I1" s="82"/>
    </row>
    <row r="2" spans="1:57" ht="13.5" thickBot="1">
      <c r="A2" s="83" t="s">
        <v>1</v>
      </c>
      <c r="B2" s="84"/>
      <c r="C2" s="85" t="str">
        <f>CONCATENATE(cisloobjektu," ",nazevobjektu)</f>
        <v xml:space="preserve"> SZS - Plynovod </v>
      </c>
      <c r="D2" s="86"/>
      <c r="E2" s="87"/>
      <c r="F2" s="86"/>
      <c r="G2" s="88"/>
      <c r="H2" s="88"/>
      <c r="I2" s="89"/>
    </row>
    <row r="3" spans="1:57" ht="13.5" thickTop="1">
      <c r="F3" s="11"/>
    </row>
    <row r="4" spans="1:57" ht="19.5" customHeight="1">
      <c r="A4" s="90" t="s">
        <v>43</v>
      </c>
      <c r="B4" s="1"/>
      <c r="C4" s="1"/>
      <c r="D4" s="1"/>
      <c r="E4" s="91"/>
      <c r="F4" s="1"/>
      <c r="G4" s="1"/>
      <c r="H4" s="1"/>
      <c r="I4" s="1"/>
    </row>
    <row r="5" spans="1:57" ht="13.5" thickBot="1"/>
    <row r="6" spans="1:57" s="11" customFormat="1" ht="13.5" thickBot="1">
      <c r="A6" s="92"/>
      <c r="B6" s="93" t="s">
        <v>44</v>
      </c>
      <c r="C6" s="93"/>
      <c r="D6" s="94"/>
      <c r="E6" s="95" t="s">
        <v>45</v>
      </c>
      <c r="F6" s="96" t="s">
        <v>46</v>
      </c>
      <c r="G6" s="96" t="s">
        <v>47</v>
      </c>
      <c r="H6" s="96" t="s">
        <v>48</v>
      </c>
      <c r="I6" s="97" t="s">
        <v>26</v>
      </c>
    </row>
    <row r="7" spans="1:57" s="11" customFormat="1">
      <c r="A7" s="192" t="str">
        <f>Položky!B7</f>
        <v>723</v>
      </c>
      <c r="B7" s="98" t="str">
        <f>Položky!C7</f>
        <v>Vnitřní plynovod</v>
      </c>
      <c r="C7" s="99"/>
      <c r="D7" s="100"/>
      <c r="E7" s="193">
        <f>Položky!BA24</f>
        <v>0</v>
      </c>
      <c r="F7" s="194">
        <f>Položky!BB24</f>
        <v>0</v>
      </c>
      <c r="G7" s="194">
        <f>Položky!BC24</f>
        <v>0</v>
      </c>
      <c r="H7" s="194">
        <f>Položky!BD24</f>
        <v>0</v>
      </c>
      <c r="I7" s="195">
        <f>Položky!BE24</f>
        <v>0</v>
      </c>
    </row>
    <row r="8" spans="1:57" s="11" customFormat="1">
      <c r="A8" s="192" t="str">
        <f>Položky!B25</f>
        <v>783</v>
      </c>
      <c r="B8" s="98" t="str">
        <f>Položky!C25</f>
        <v>Nátěry</v>
      </c>
      <c r="C8" s="99"/>
      <c r="D8" s="100"/>
      <c r="E8" s="193">
        <f>Položky!BA27</f>
        <v>0</v>
      </c>
      <c r="F8" s="194">
        <f>Položky!BB27</f>
        <v>0</v>
      </c>
      <c r="G8" s="194">
        <f>Položky!BC27</f>
        <v>0</v>
      </c>
      <c r="H8" s="194">
        <f>Položky!BD27</f>
        <v>0</v>
      </c>
      <c r="I8" s="195">
        <f>Položky!BE27</f>
        <v>0</v>
      </c>
    </row>
    <row r="9" spans="1:57" s="11" customFormat="1" ht="13.5" thickBot="1">
      <c r="A9" s="192" t="str">
        <f>Položky!B28</f>
        <v>719</v>
      </c>
      <c r="B9" s="98" t="str">
        <f>Položky!C28</f>
        <v>Venkovní plynovod</v>
      </c>
      <c r="C9" s="99"/>
      <c r="D9" s="100"/>
      <c r="E9" s="193">
        <f>Položky!BA31</f>
        <v>0</v>
      </c>
      <c r="F9" s="194">
        <f>Položky!BB31</f>
        <v>0</v>
      </c>
      <c r="G9" s="194">
        <f>Položky!BC31</f>
        <v>0</v>
      </c>
      <c r="H9" s="194">
        <f>Položky!BD31</f>
        <v>0</v>
      </c>
      <c r="I9" s="195">
        <f>Položky!BE31</f>
        <v>0</v>
      </c>
    </row>
    <row r="10" spans="1:57" s="106" customFormat="1" ht="13.5" thickBot="1">
      <c r="A10" s="101"/>
      <c r="B10" s="93" t="s">
        <v>49</v>
      </c>
      <c r="C10" s="93"/>
      <c r="D10" s="102"/>
      <c r="E10" s="103">
        <f>SUM(E7:E9)</f>
        <v>0</v>
      </c>
      <c r="F10" s="104">
        <f>SUM(F7:F9)</f>
        <v>0</v>
      </c>
      <c r="G10" s="104">
        <f>SUM(G7:G9)</f>
        <v>0</v>
      </c>
      <c r="H10" s="104">
        <f>SUM(H7:H9)</f>
        <v>0</v>
      </c>
      <c r="I10" s="105">
        <f>SUM(I7:I9)</f>
        <v>0</v>
      </c>
    </row>
    <row r="11" spans="1:57">
      <c r="A11" s="99"/>
      <c r="B11" s="99"/>
      <c r="C11" s="99"/>
      <c r="D11" s="99"/>
      <c r="E11" s="99"/>
      <c r="F11" s="99"/>
      <c r="G11" s="99"/>
      <c r="H11" s="99"/>
      <c r="I11" s="99"/>
    </row>
    <row r="12" spans="1:57" ht="19.5" customHeight="1">
      <c r="A12" s="107" t="s">
        <v>50</v>
      </c>
      <c r="B12" s="107"/>
      <c r="C12" s="107"/>
      <c r="D12" s="107"/>
      <c r="E12" s="107"/>
      <c r="F12" s="107"/>
      <c r="G12" s="108"/>
      <c r="H12" s="107"/>
      <c r="I12" s="107"/>
      <c r="BA12" s="31"/>
      <c r="BB12" s="31"/>
      <c r="BC12" s="31"/>
      <c r="BD12" s="31"/>
      <c r="BE12" s="31"/>
    </row>
    <row r="13" spans="1:57" ht="13.5" thickBot="1">
      <c r="A13" s="109"/>
      <c r="B13" s="109"/>
      <c r="C13" s="109"/>
      <c r="D13" s="109"/>
      <c r="E13" s="109"/>
      <c r="F13" s="109"/>
      <c r="G13" s="109"/>
      <c r="H13" s="109"/>
      <c r="I13" s="109"/>
    </row>
    <row r="14" spans="1:57">
      <c r="A14" s="110" t="s">
        <v>51</v>
      </c>
      <c r="B14" s="111"/>
      <c r="C14" s="111"/>
      <c r="D14" s="112"/>
      <c r="E14" s="113" t="s">
        <v>52</v>
      </c>
      <c r="F14" s="114" t="s">
        <v>53</v>
      </c>
      <c r="G14" s="115" t="s">
        <v>54</v>
      </c>
      <c r="H14" s="116"/>
      <c r="I14" s="117" t="s">
        <v>52</v>
      </c>
    </row>
    <row r="15" spans="1:57">
      <c r="A15" s="118"/>
      <c r="B15" s="119"/>
      <c r="C15" s="119"/>
      <c r="D15" s="120"/>
      <c r="E15" s="121"/>
      <c r="F15" s="122"/>
      <c r="G15" s="123">
        <f>CHOOSE(BA15+1,HSV+PSV,HSV+PSV+Mont,HSV+PSV+Dodavka+Mont,HSV,PSV,Mont,Dodavka,Mont+Dodavka,0)</f>
        <v>0</v>
      </c>
      <c r="H15" s="124"/>
      <c r="I15" s="125">
        <f>E15+F15*G15/100</f>
        <v>0</v>
      </c>
      <c r="BA15">
        <v>8</v>
      </c>
    </row>
    <row r="16" spans="1:57" ht="13.5" thickBot="1">
      <c r="A16" s="126"/>
      <c r="B16" s="127" t="s">
        <v>55</v>
      </c>
      <c r="C16" s="128"/>
      <c r="D16" s="129"/>
      <c r="E16" s="130"/>
      <c r="F16" s="131"/>
      <c r="G16" s="131"/>
      <c r="H16" s="132">
        <f>SUM(H15:H15)</f>
        <v>0</v>
      </c>
      <c r="I16" s="133"/>
    </row>
    <row r="17" spans="1:9">
      <c r="A17" s="109"/>
      <c r="B17" s="109"/>
      <c r="C17" s="109"/>
      <c r="D17" s="109"/>
      <c r="E17" s="109"/>
      <c r="F17" s="109"/>
      <c r="G17" s="109"/>
      <c r="H17" s="109"/>
      <c r="I17" s="109"/>
    </row>
    <row r="18" spans="1:9">
      <c r="B18" s="106"/>
      <c r="F18" s="134"/>
      <c r="G18" s="135"/>
      <c r="H18" s="135"/>
      <c r="I18" s="136"/>
    </row>
    <row r="19" spans="1:9">
      <c r="F19" s="134"/>
      <c r="G19" s="135"/>
      <c r="H19" s="135"/>
      <c r="I19" s="136"/>
    </row>
    <row r="20" spans="1:9">
      <c r="F20" s="134"/>
      <c r="G20" s="135"/>
      <c r="H20" s="135"/>
      <c r="I20" s="136"/>
    </row>
    <row r="21" spans="1:9">
      <c r="F21" s="134"/>
      <c r="G21" s="135"/>
      <c r="H21" s="135"/>
      <c r="I21" s="136"/>
    </row>
    <row r="22" spans="1:9">
      <c r="F22" s="134"/>
      <c r="G22" s="135"/>
      <c r="H22" s="135"/>
      <c r="I22" s="136"/>
    </row>
    <row r="23" spans="1:9">
      <c r="F23" s="134"/>
      <c r="G23" s="135"/>
      <c r="H23" s="135"/>
      <c r="I23" s="136"/>
    </row>
    <row r="24" spans="1:9">
      <c r="F24" s="134"/>
      <c r="G24" s="135"/>
      <c r="H24" s="135"/>
      <c r="I24" s="136"/>
    </row>
    <row r="25" spans="1:9">
      <c r="F25" s="134"/>
      <c r="G25" s="135"/>
      <c r="H25" s="135"/>
      <c r="I25" s="136"/>
    </row>
    <row r="26" spans="1:9">
      <c r="F26" s="134"/>
      <c r="G26" s="135"/>
      <c r="H26" s="135"/>
      <c r="I26" s="136"/>
    </row>
    <row r="27" spans="1:9">
      <c r="F27" s="134"/>
      <c r="G27" s="135"/>
      <c r="H27" s="135"/>
      <c r="I27" s="136"/>
    </row>
    <row r="28" spans="1:9">
      <c r="F28" s="134"/>
      <c r="G28" s="135"/>
      <c r="H28" s="135"/>
      <c r="I28" s="136"/>
    </row>
    <row r="29" spans="1:9">
      <c r="F29" s="134"/>
      <c r="G29" s="135"/>
      <c r="H29" s="135"/>
      <c r="I29" s="136"/>
    </row>
    <row r="30" spans="1:9">
      <c r="F30" s="134"/>
      <c r="G30" s="135"/>
      <c r="H30" s="135"/>
      <c r="I30" s="136"/>
    </row>
    <row r="31" spans="1:9">
      <c r="F31" s="134"/>
      <c r="G31" s="135"/>
      <c r="H31" s="135"/>
      <c r="I31" s="136"/>
    </row>
    <row r="32" spans="1:9">
      <c r="F32" s="134"/>
      <c r="G32" s="135"/>
      <c r="H32" s="135"/>
      <c r="I32" s="136"/>
    </row>
    <row r="33" spans="6:9">
      <c r="F33" s="134"/>
      <c r="G33" s="135"/>
      <c r="H33" s="135"/>
      <c r="I33" s="136"/>
    </row>
    <row r="34" spans="6:9">
      <c r="F34" s="134"/>
      <c r="G34" s="135"/>
      <c r="H34" s="135"/>
      <c r="I34" s="136"/>
    </row>
    <row r="35" spans="6:9">
      <c r="F35" s="134"/>
      <c r="G35" s="135"/>
      <c r="H35" s="135"/>
      <c r="I35" s="136"/>
    </row>
    <row r="36" spans="6:9">
      <c r="F36" s="134"/>
      <c r="G36" s="135"/>
      <c r="H36" s="135"/>
      <c r="I36" s="136"/>
    </row>
    <row r="37" spans="6:9">
      <c r="F37" s="134"/>
      <c r="G37" s="135"/>
      <c r="H37" s="135"/>
      <c r="I37" s="136"/>
    </row>
    <row r="38" spans="6:9">
      <c r="F38" s="134"/>
      <c r="G38" s="135"/>
      <c r="H38" s="135"/>
      <c r="I38" s="136"/>
    </row>
    <row r="39" spans="6:9">
      <c r="F39" s="134"/>
      <c r="G39" s="135"/>
      <c r="H39" s="135"/>
      <c r="I39" s="136"/>
    </row>
    <row r="40" spans="6:9">
      <c r="F40" s="134"/>
      <c r="G40" s="135"/>
      <c r="H40" s="135"/>
      <c r="I40" s="136"/>
    </row>
    <row r="41" spans="6:9">
      <c r="F41" s="134"/>
      <c r="G41" s="135"/>
      <c r="H41" s="135"/>
      <c r="I41" s="136"/>
    </row>
    <row r="42" spans="6:9">
      <c r="F42" s="134"/>
      <c r="G42" s="135"/>
      <c r="H42" s="135"/>
      <c r="I42" s="136"/>
    </row>
    <row r="43" spans="6:9">
      <c r="F43" s="134"/>
      <c r="G43" s="135"/>
      <c r="H43" s="135"/>
      <c r="I43" s="136"/>
    </row>
    <row r="44" spans="6:9">
      <c r="F44" s="134"/>
      <c r="G44" s="135"/>
      <c r="H44" s="135"/>
      <c r="I44" s="136"/>
    </row>
    <row r="45" spans="6:9">
      <c r="F45" s="134"/>
      <c r="G45" s="135"/>
      <c r="H45" s="135"/>
      <c r="I45" s="136"/>
    </row>
    <row r="46" spans="6:9">
      <c r="F46" s="134"/>
      <c r="G46" s="135"/>
      <c r="H46" s="135"/>
      <c r="I46" s="136"/>
    </row>
    <row r="47" spans="6:9">
      <c r="F47" s="134"/>
      <c r="G47" s="135"/>
      <c r="H47" s="135"/>
      <c r="I47" s="136"/>
    </row>
    <row r="48" spans="6:9">
      <c r="F48" s="134"/>
      <c r="G48" s="135"/>
      <c r="H48" s="135"/>
      <c r="I48" s="136"/>
    </row>
    <row r="49" spans="6:9">
      <c r="F49" s="134"/>
      <c r="G49" s="135"/>
      <c r="H49" s="135"/>
      <c r="I49" s="136"/>
    </row>
    <row r="50" spans="6:9">
      <c r="F50" s="134"/>
      <c r="G50" s="135"/>
      <c r="H50" s="135"/>
      <c r="I50" s="136"/>
    </row>
    <row r="51" spans="6:9">
      <c r="F51" s="134"/>
      <c r="G51" s="135"/>
      <c r="H51" s="135"/>
      <c r="I51" s="136"/>
    </row>
    <row r="52" spans="6:9">
      <c r="F52" s="134"/>
      <c r="G52" s="135"/>
      <c r="H52" s="135"/>
      <c r="I52" s="136"/>
    </row>
    <row r="53" spans="6:9">
      <c r="F53" s="134"/>
      <c r="G53" s="135"/>
      <c r="H53" s="135"/>
      <c r="I53" s="136"/>
    </row>
    <row r="54" spans="6:9">
      <c r="F54" s="134"/>
      <c r="G54" s="135"/>
      <c r="H54" s="135"/>
      <c r="I54" s="136"/>
    </row>
    <row r="55" spans="6:9">
      <c r="F55" s="134"/>
      <c r="G55" s="135"/>
      <c r="H55" s="135"/>
      <c r="I55" s="136"/>
    </row>
    <row r="56" spans="6:9">
      <c r="F56" s="134"/>
      <c r="G56" s="135"/>
      <c r="H56" s="135"/>
      <c r="I56" s="136"/>
    </row>
    <row r="57" spans="6:9">
      <c r="F57" s="134"/>
      <c r="G57" s="135"/>
      <c r="H57" s="135"/>
      <c r="I57" s="136"/>
    </row>
    <row r="58" spans="6:9">
      <c r="F58" s="134"/>
      <c r="G58" s="135"/>
      <c r="H58" s="135"/>
      <c r="I58" s="136"/>
    </row>
    <row r="59" spans="6:9">
      <c r="F59" s="134"/>
      <c r="G59" s="135"/>
      <c r="H59" s="135"/>
      <c r="I59" s="136"/>
    </row>
    <row r="60" spans="6:9">
      <c r="F60" s="134"/>
      <c r="G60" s="135"/>
      <c r="H60" s="135"/>
      <c r="I60" s="136"/>
    </row>
    <row r="61" spans="6:9">
      <c r="F61" s="134"/>
      <c r="G61" s="135"/>
      <c r="H61" s="135"/>
      <c r="I61" s="136"/>
    </row>
    <row r="62" spans="6:9">
      <c r="F62" s="134"/>
      <c r="G62" s="135"/>
      <c r="H62" s="135"/>
      <c r="I62" s="136"/>
    </row>
    <row r="63" spans="6:9">
      <c r="F63" s="134"/>
      <c r="G63" s="135"/>
      <c r="H63" s="135"/>
      <c r="I63" s="136"/>
    </row>
    <row r="64" spans="6:9">
      <c r="F64" s="134"/>
      <c r="G64" s="135"/>
      <c r="H64" s="135"/>
      <c r="I64" s="136"/>
    </row>
    <row r="65" spans="6:9">
      <c r="F65" s="134"/>
      <c r="G65" s="135"/>
      <c r="H65" s="135"/>
      <c r="I65" s="136"/>
    </row>
    <row r="66" spans="6:9">
      <c r="F66" s="134"/>
      <c r="G66" s="135"/>
      <c r="H66" s="135"/>
      <c r="I66" s="136"/>
    </row>
    <row r="67" spans="6:9">
      <c r="F67" s="134"/>
      <c r="G67" s="135"/>
      <c r="H67" s="135"/>
      <c r="I67" s="136"/>
    </row>
  </sheetData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04"/>
  <sheetViews>
    <sheetView showGridLines="0" showZeros="0" zoomScaleNormal="100" workbookViewId="0">
      <selection activeCell="F8" sqref="F8:G31"/>
    </sheetView>
  </sheetViews>
  <sheetFormatPr defaultRowHeight="12.75"/>
  <cols>
    <col min="1" max="1" width="3.85546875" style="138" customWidth="1"/>
    <col min="2" max="2" width="12" style="138" customWidth="1"/>
    <col min="3" max="3" width="40.42578125" style="138" customWidth="1"/>
    <col min="4" max="4" width="5.5703125" style="138" customWidth="1"/>
    <col min="5" max="5" width="8.5703125" style="186" customWidth="1"/>
    <col min="6" max="6" width="9.85546875" style="138" customWidth="1"/>
    <col min="7" max="7" width="13.85546875" style="138" customWidth="1"/>
    <col min="8" max="16384" width="9.140625" style="138"/>
  </cols>
  <sheetData>
    <row r="1" spans="1:104" ht="15.75">
      <c r="A1" s="137" t="s">
        <v>56</v>
      </c>
      <c r="B1" s="137"/>
      <c r="C1" s="137"/>
      <c r="D1" s="137"/>
      <c r="E1" s="137"/>
      <c r="F1" s="137"/>
      <c r="G1" s="137"/>
    </row>
    <row r="2" spans="1:104" ht="13.5" thickBot="1">
      <c r="A2" s="139"/>
      <c r="B2" s="140"/>
      <c r="C2" s="141"/>
      <c r="D2" s="141"/>
      <c r="E2" s="142"/>
      <c r="F2" s="141"/>
      <c r="G2" s="141"/>
    </row>
    <row r="3" spans="1:104" ht="13.5" thickTop="1">
      <c r="A3" s="143" t="s">
        <v>5</v>
      </c>
      <c r="B3" s="144"/>
      <c r="C3" s="145" t="str">
        <f>CONCATENATE(cislostavby," ",nazevstavby)</f>
        <v xml:space="preserve"> ŽELEZNÁ RUDA č. p. 31 - požární zbrojnice - změna č. 2 !!!</v>
      </c>
      <c r="D3" s="146"/>
      <c r="E3" s="147"/>
      <c r="F3" s="148">
        <f>Rekapitulace!H1</f>
        <v>0</v>
      </c>
      <c r="G3" s="149"/>
    </row>
    <row r="4" spans="1:104" ht="13.5" thickBot="1">
      <c r="A4" s="150" t="s">
        <v>1</v>
      </c>
      <c r="B4" s="151"/>
      <c r="C4" s="152" t="str">
        <f>CONCATENATE(cisloobjektu," ",nazevobjektu)</f>
        <v xml:space="preserve"> SZS - Plynovod </v>
      </c>
      <c r="D4" s="153"/>
      <c r="E4" s="154"/>
      <c r="F4" s="154"/>
      <c r="G4" s="155"/>
    </row>
    <row r="5" spans="1:104" ht="13.5" thickTop="1">
      <c r="A5" s="156"/>
      <c r="B5" s="157"/>
      <c r="C5" s="157"/>
      <c r="D5" s="139"/>
      <c r="E5" s="158"/>
      <c r="F5" s="139"/>
      <c r="G5" s="159"/>
    </row>
    <row r="6" spans="1:104">
      <c r="A6" s="160" t="s">
        <v>57</v>
      </c>
      <c r="B6" s="161" t="s">
        <v>58</v>
      </c>
      <c r="C6" s="161" t="s">
        <v>59</v>
      </c>
      <c r="D6" s="161" t="s">
        <v>60</v>
      </c>
      <c r="E6" s="162" t="s">
        <v>61</v>
      </c>
      <c r="F6" s="161" t="s">
        <v>62</v>
      </c>
      <c r="G6" s="163" t="s">
        <v>63</v>
      </c>
    </row>
    <row r="7" spans="1:104">
      <c r="A7" s="164" t="s">
        <v>64</v>
      </c>
      <c r="B7" s="165" t="s">
        <v>69</v>
      </c>
      <c r="C7" s="166" t="s">
        <v>70</v>
      </c>
      <c r="D7" s="167"/>
      <c r="E7" s="168"/>
      <c r="F7" s="168"/>
      <c r="G7" s="169"/>
      <c r="H7" s="170"/>
      <c r="I7" s="170"/>
      <c r="O7" s="171">
        <v>1</v>
      </c>
    </row>
    <row r="8" spans="1:104">
      <c r="A8" s="172">
        <v>1</v>
      </c>
      <c r="B8" s="173" t="s">
        <v>71</v>
      </c>
      <c r="C8" s="174" t="s">
        <v>72</v>
      </c>
      <c r="D8" s="175" t="s">
        <v>73</v>
      </c>
      <c r="E8" s="176">
        <v>14</v>
      </c>
      <c r="F8" s="176"/>
      <c r="G8" s="177"/>
      <c r="O8" s="171">
        <v>2</v>
      </c>
      <c r="AA8" s="138">
        <v>12</v>
      </c>
      <c r="AB8" s="138">
        <v>0</v>
      </c>
      <c r="AC8" s="138">
        <v>1</v>
      </c>
      <c r="AZ8" s="138">
        <v>2</v>
      </c>
      <c r="BA8" s="138">
        <f>IF(AZ8=1,G8,0)</f>
        <v>0</v>
      </c>
      <c r="BB8" s="138">
        <f>IF(AZ8=2,G8,0)</f>
        <v>0</v>
      </c>
      <c r="BC8" s="138">
        <f>IF(AZ8=3,G8,0)</f>
        <v>0</v>
      </c>
      <c r="BD8" s="138">
        <f>IF(AZ8=4,G8,0)</f>
        <v>0</v>
      </c>
      <c r="BE8" s="138">
        <f>IF(AZ8=5,G8,0)</f>
        <v>0</v>
      </c>
      <c r="CZ8" s="138">
        <v>1.4460000000000001E-2</v>
      </c>
    </row>
    <row r="9" spans="1:104">
      <c r="A9" s="172">
        <v>2</v>
      </c>
      <c r="B9" s="173" t="s">
        <v>74</v>
      </c>
      <c r="C9" s="174" t="s">
        <v>75</v>
      </c>
      <c r="D9" s="175" t="s">
        <v>73</v>
      </c>
      <c r="E9" s="176">
        <v>1</v>
      </c>
      <c r="F9" s="176"/>
      <c r="G9" s="177"/>
      <c r="O9" s="171">
        <v>2</v>
      </c>
      <c r="AA9" s="138">
        <v>12</v>
      </c>
      <c r="AB9" s="138">
        <v>0</v>
      </c>
      <c r="AC9" s="138">
        <v>2</v>
      </c>
      <c r="AZ9" s="138">
        <v>2</v>
      </c>
      <c r="BA9" s="138">
        <f>IF(AZ9=1,G9,0)</f>
        <v>0</v>
      </c>
      <c r="BB9" s="138">
        <f>IF(AZ9=2,G9,0)</f>
        <v>0</v>
      </c>
      <c r="BC9" s="138">
        <f>IF(AZ9=3,G9,0)</f>
        <v>0</v>
      </c>
      <c r="BD9" s="138">
        <f>IF(AZ9=4,G9,0)</f>
        <v>0</v>
      </c>
      <c r="BE9" s="138">
        <f>IF(AZ9=5,G9,0)</f>
        <v>0</v>
      </c>
      <c r="CZ9" s="138">
        <v>1.239E-2</v>
      </c>
    </row>
    <row r="10" spans="1:104">
      <c r="A10" s="172">
        <v>3</v>
      </c>
      <c r="B10" s="173" t="s">
        <v>76</v>
      </c>
      <c r="C10" s="174" t="s">
        <v>77</v>
      </c>
      <c r="D10" s="175" t="s">
        <v>73</v>
      </c>
      <c r="E10" s="176">
        <v>0.5</v>
      </c>
      <c r="F10" s="176"/>
      <c r="G10" s="177"/>
      <c r="O10" s="171">
        <v>2</v>
      </c>
      <c r="AA10" s="138">
        <v>12</v>
      </c>
      <c r="AB10" s="138">
        <v>0</v>
      </c>
      <c r="AC10" s="138">
        <v>3</v>
      </c>
      <c r="AZ10" s="138">
        <v>2</v>
      </c>
      <c r="BA10" s="138">
        <f>IF(AZ10=1,G10,0)</f>
        <v>0</v>
      </c>
      <c r="BB10" s="138">
        <f>IF(AZ10=2,G10,0)</f>
        <v>0</v>
      </c>
      <c r="BC10" s="138">
        <f>IF(AZ10=3,G10,0)</f>
        <v>0</v>
      </c>
      <c r="BD10" s="138">
        <f>IF(AZ10=4,G10,0)</f>
        <v>0</v>
      </c>
      <c r="BE10" s="138">
        <f>IF(AZ10=5,G10,0)</f>
        <v>0</v>
      </c>
      <c r="CZ10" s="138">
        <v>3.0100000000000001E-3</v>
      </c>
    </row>
    <row r="11" spans="1:104">
      <c r="A11" s="172">
        <v>4</v>
      </c>
      <c r="B11" s="173" t="s">
        <v>78</v>
      </c>
      <c r="C11" s="174" t="s">
        <v>79</v>
      </c>
      <c r="D11" s="175" t="s">
        <v>80</v>
      </c>
      <c r="E11" s="176">
        <v>1</v>
      </c>
      <c r="F11" s="176"/>
      <c r="G11" s="177"/>
      <c r="O11" s="171">
        <v>2</v>
      </c>
      <c r="AA11" s="138">
        <v>12</v>
      </c>
      <c r="AB11" s="138">
        <v>0</v>
      </c>
      <c r="AC11" s="138">
        <v>4</v>
      </c>
      <c r="AZ11" s="138">
        <v>2</v>
      </c>
      <c r="BA11" s="138">
        <f>IF(AZ11=1,G11,0)</f>
        <v>0</v>
      </c>
      <c r="BB11" s="138">
        <f>IF(AZ11=2,G11,0)</f>
        <v>0</v>
      </c>
      <c r="BC11" s="138">
        <f>IF(AZ11=3,G11,0)</f>
        <v>0</v>
      </c>
      <c r="BD11" s="138">
        <f>IF(AZ11=4,G11,0)</f>
        <v>0</v>
      </c>
      <c r="BE11" s="138">
        <f>IF(AZ11=5,G11,0)</f>
        <v>0</v>
      </c>
      <c r="CZ11" s="138">
        <v>3.2499999999999999E-3</v>
      </c>
    </row>
    <row r="12" spans="1:104">
      <c r="A12" s="172">
        <v>5</v>
      </c>
      <c r="B12" s="173" t="s">
        <v>81</v>
      </c>
      <c r="C12" s="174" t="s">
        <v>82</v>
      </c>
      <c r="D12" s="175" t="s">
        <v>66</v>
      </c>
      <c r="E12" s="176">
        <v>1</v>
      </c>
      <c r="F12" s="176"/>
      <c r="G12" s="177"/>
      <c r="O12" s="171">
        <v>2</v>
      </c>
      <c r="AA12" s="138">
        <v>12</v>
      </c>
      <c r="AB12" s="138">
        <v>1</v>
      </c>
      <c r="AC12" s="138">
        <v>5</v>
      </c>
      <c r="AZ12" s="138">
        <v>2</v>
      </c>
      <c r="BA12" s="138">
        <f>IF(AZ12=1,G12,0)</f>
        <v>0</v>
      </c>
      <c r="BB12" s="138">
        <f>IF(AZ12=2,G12,0)</f>
        <v>0</v>
      </c>
      <c r="BC12" s="138">
        <f>IF(AZ12=3,G12,0)</f>
        <v>0</v>
      </c>
      <c r="BD12" s="138">
        <f>IF(AZ12=4,G12,0)</f>
        <v>0</v>
      </c>
      <c r="BE12" s="138">
        <f>IF(AZ12=5,G12,0)</f>
        <v>0</v>
      </c>
      <c r="CZ12" s="138">
        <v>0</v>
      </c>
    </row>
    <row r="13" spans="1:104">
      <c r="A13" s="172">
        <v>6</v>
      </c>
      <c r="B13" s="173" t="s">
        <v>83</v>
      </c>
      <c r="C13" s="174" t="s">
        <v>84</v>
      </c>
      <c r="D13" s="175" t="s">
        <v>66</v>
      </c>
      <c r="E13" s="176">
        <v>1</v>
      </c>
      <c r="F13" s="176"/>
      <c r="G13" s="177"/>
      <c r="O13" s="171">
        <v>2</v>
      </c>
      <c r="AA13" s="138">
        <v>12</v>
      </c>
      <c r="AB13" s="138">
        <v>1</v>
      </c>
      <c r="AC13" s="138">
        <v>6</v>
      </c>
      <c r="AZ13" s="138">
        <v>2</v>
      </c>
      <c r="BA13" s="138">
        <f>IF(AZ13=1,G13,0)</f>
        <v>0</v>
      </c>
      <c r="BB13" s="138">
        <f>IF(AZ13=2,G13,0)</f>
        <v>0</v>
      </c>
      <c r="BC13" s="138">
        <f>IF(AZ13=3,G13,0)</f>
        <v>0</v>
      </c>
      <c r="BD13" s="138">
        <f>IF(AZ13=4,G13,0)</f>
        <v>0</v>
      </c>
      <c r="BE13" s="138">
        <f>IF(AZ13=5,G13,0)</f>
        <v>0</v>
      </c>
      <c r="CZ13" s="138">
        <v>0</v>
      </c>
    </row>
    <row r="14" spans="1:104">
      <c r="A14" s="172">
        <v>7</v>
      </c>
      <c r="B14" s="173" t="s">
        <v>85</v>
      </c>
      <c r="C14" s="174" t="s">
        <v>86</v>
      </c>
      <c r="D14" s="175" t="s">
        <v>65</v>
      </c>
      <c r="E14" s="176">
        <v>1</v>
      </c>
      <c r="F14" s="176"/>
      <c r="G14" s="177"/>
      <c r="O14" s="171">
        <v>2</v>
      </c>
      <c r="AA14" s="138">
        <v>12</v>
      </c>
      <c r="AB14" s="138">
        <v>1</v>
      </c>
      <c r="AC14" s="138">
        <v>7</v>
      </c>
      <c r="AZ14" s="138">
        <v>2</v>
      </c>
      <c r="BA14" s="138">
        <f>IF(AZ14=1,G14,0)</f>
        <v>0</v>
      </c>
      <c r="BB14" s="138">
        <f>IF(AZ14=2,G14,0)</f>
        <v>0</v>
      </c>
      <c r="BC14" s="138">
        <f>IF(AZ14=3,G14,0)</f>
        <v>0</v>
      </c>
      <c r="BD14" s="138">
        <f>IF(AZ14=4,G14,0)</f>
        <v>0</v>
      </c>
      <c r="BE14" s="138">
        <f>IF(AZ14=5,G14,0)</f>
        <v>0</v>
      </c>
      <c r="CZ14" s="138">
        <v>0</v>
      </c>
    </row>
    <row r="15" spans="1:104">
      <c r="A15" s="172">
        <v>8</v>
      </c>
      <c r="B15" s="173" t="s">
        <v>87</v>
      </c>
      <c r="C15" s="174" t="s">
        <v>88</v>
      </c>
      <c r="D15" s="175" t="s">
        <v>66</v>
      </c>
      <c r="E15" s="176">
        <v>1</v>
      </c>
      <c r="F15" s="176"/>
      <c r="G15" s="177"/>
      <c r="O15" s="171">
        <v>2</v>
      </c>
      <c r="AA15" s="138">
        <v>12</v>
      </c>
      <c r="AB15" s="138">
        <v>1</v>
      </c>
      <c r="AC15" s="138">
        <v>8</v>
      </c>
      <c r="AZ15" s="138">
        <v>2</v>
      </c>
      <c r="BA15" s="138">
        <f>IF(AZ15=1,G15,0)</f>
        <v>0</v>
      </c>
      <c r="BB15" s="138">
        <f>IF(AZ15=2,G15,0)</f>
        <v>0</v>
      </c>
      <c r="BC15" s="138">
        <f>IF(AZ15=3,G15,0)</f>
        <v>0</v>
      </c>
      <c r="BD15" s="138">
        <f>IF(AZ15=4,G15,0)</f>
        <v>0</v>
      </c>
      <c r="BE15" s="138">
        <f>IF(AZ15=5,G15,0)</f>
        <v>0</v>
      </c>
      <c r="CZ15" s="138">
        <v>0</v>
      </c>
    </row>
    <row r="16" spans="1:104">
      <c r="A16" s="172">
        <v>9</v>
      </c>
      <c r="B16" s="173" t="s">
        <v>89</v>
      </c>
      <c r="C16" s="174" t="s">
        <v>90</v>
      </c>
      <c r="D16" s="175" t="s">
        <v>73</v>
      </c>
      <c r="E16" s="176">
        <v>14</v>
      </c>
      <c r="F16" s="176"/>
      <c r="G16" s="177"/>
      <c r="O16" s="171">
        <v>2</v>
      </c>
      <c r="AA16" s="138">
        <v>12</v>
      </c>
      <c r="AB16" s="138">
        <v>0</v>
      </c>
      <c r="AC16" s="138">
        <v>9</v>
      </c>
      <c r="AZ16" s="138">
        <v>2</v>
      </c>
      <c r="BA16" s="138">
        <f>IF(AZ16=1,G16,0)</f>
        <v>0</v>
      </c>
      <c r="BB16" s="138">
        <f>IF(AZ16=2,G16,0)</f>
        <v>0</v>
      </c>
      <c r="BC16" s="138">
        <f>IF(AZ16=3,G16,0)</f>
        <v>0</v>
      </c>
      <c r="BD16" s="138">
        <f>IF(AZ16=4,G16,0)</f>
        <v>0</v>
      </c>
      <c r="BE16" s="138">
        <f>IF(AZ16=5,G16,0)</f>
        <v>0</v>
      </c>
      <c r="CZ16" s="138">
        <v>0</v>
      </c>
    </row>
    <row r="17" spans="1:104">
      <c r="A17" s="172">
        <v>10</v>
      </c>
      <c r="B17" s="173" t="s">
        <v>91</v>
      </c>
      <c r="C17" s="174" t="s">
        <v>92</v>
      </c>
      <c r="D17" s="175" t="s">
        <v>93</v>
      </c>
      <c r="E17" s="176">
        <v>2</v>
      </c>
      <c r="F17" s="176"/>
      <c r="G17" s="177"/>
      <c r="O17" s="171">
        <v>2</v>
      </c>
      <c r="AA17" s="138">
        <v>12</v>
      </c>
      <c r="AB17" s="138">
        <v>0</v>
      </c>
      <c r="AC17" s="138">
        <v>10</v>
      </c>
      <c r="AZ17" s="138">
        <v>2</v>
      </c>
      <c r="BA17" s="138">
        <f>IF(AZ17=1,G17,0)</f>
        <v>0</v>
      </c>
      <c r="BB17" s="138">
        <f>IF(AZ17=2,G17,0)</f>
        <v>0</v>
      </c>
      <c r="BC17" s="138">
        <f>IF(AZ17=3,G17,0)</f>
        <v>0</v>
      </c>
      <c r="BD17" s="138">
        <f>IF(AZ17=4,G17,0)</f>
        <v>0</v>
      </c>
      <c r="BE17" s="138">
        <f>IF(AZ17=5,G17,0)</f>
        <v>0</v>
      </c>
      <c r="CZ17" s="138">
        <v>0</v>
      </c>
    </row>
    <row r="18" spans="1:104">
      <c r="A18" s="172">
        <v>11</v>
      </c>
      <c r="B18" s="173" t="s">
        <v>94</v>
      </c>
      <c r="C18" s="174" t="s">
        <v>95</v>
      </c>
      <c r="D18" s="175" t="s">
        <v>66</v>
      </c>
      <c r="E18" s="176">
        <v>1</v>
      </c>
      <c r="F18" s="176"/>
      <c r="G18" s="177"/>
      <c r="O18" s="171">
        <v>2</v>
      </c>
      <c r="AA18" s="138">
        <v>12</v>
      </c>
      <c r="AB18" s="138">
        <v>1</v>
      </c>
      <c r="AC18" s="138">
        <v>11</v>
      </c>
      <c r="AZ18" s="138">
        <v>2</v>
      </c>
      <c r="BA18" s="138">
        <f>IF(AZ18=1,G18,0)</f>
        <v>0</v>
      </c>
      <c r="BB18" s="138">
        <f>IF(AZ18=2,G18,0)</f>
        <v>0</v>
      </c>
      <c r="BC18" s="138">
        <f>IF(AZ18=3,G18,0)</f>
        <v>0</v>
      </c>
      <c r="BD18" s="138">
        <f>IF(AZ18=4,G18,0)</f>
        <v>0</v>
      </c>
      <c r="BE18" s="138">
        <f>IF(AZ18=5,G18,0)</f>
        <v>0</v>
      </c>
      <c r="CZ18" s="138">
        <v>0</v>
      </c>
    </row>
    <row r="19" spans="1:104">
      <c r="A19" s="172">
        <v>12</v>
      </c>
      <c r="B19" s="173" t="s">
        <v>96</v>
      </c>
      <c r="C19" s="174" t="s">
        <v>97</v>
      </c>
      <c r="D19" s="175" t="s">
        <v>98</v>
      </c>
      <c r="E19" s="176">
        <v>0.2</v>
      </c>
      <c r="F19" s="176"/>
      <c r="G19" s="177"/>
      <c r="O19" s="171">
        <v>2</v>
      </c>
      <c r="AA19" s="138">
        <v>12</v>
      </c>
      <c r="AB19" s="138">
        <v>0</v>
      </c>
      <c r="AC19" s="138">
        <v>12</v>
      </c>
      <c r="AZ19" s="138">
        <v>2</v>
      </c>
      <c r="BA19" s="138">
        <f>IF(AZ19=1,G19,0)</f>
        <v>0</v>
      </c>
      <c r="BB19" s="138">
        <f>IF(AZ19=2,G19,0)</f>
        <v>0</v>
      </c>
      <c r="BC19" s="138">
        <f>IF(AZ19=3,G19,0)</f>
        <v>0</v>
      </c>
      <c r="BD19" s="138">
        <f>IF(AZ19=4,G19,0)</f>
        <v>0</v>
      </c>
      <c r="BE19" s="138">
        <f>IF(AZ19=5,G19,0)</f>
        <v>0</v>
      </c>
      <c r="CZ19" s="138">
        <v>0</v>
      </c>
    </row>
    <row r="20" spans="1:104">
      <c r="A20" s="172">
        <v>13</v>
      </c>
      <c r="B20" s="173" t="s">
        <v>99</v>
      </c>
      <c r="C20" s="174" t="s">
        <v>100</v>
      </c>
      <c r="D20" s="175" t="s">
        <v>93</v>
      </c>
      <c r="E20" s="176">
        <v>1</v>
      </c>
      <c r="F20" s="176"/>
      <c r="G20" s="177"/>
      <c r="O20" s="171">
        <v>2</v>
      </c>
      <c r="AA20" s="138">
        <v>12</v>
      </c>
      <c r="AB20" s="138">
        <v>0</v>
      </c>
      <c r="AC20" s="138">
        <v>13</v>
      </c>
      <c r="AZ20" s="138">
        <v>2</v>
      </c>
      <c r="BA20" s="138">
        <f>IF(AZ20=1,G20,0)</f>
        <v>0</v>
      </c>
      <c r="BB20" s="138">
        <f>IF(AZ20=2,G20,0)</f>
        <v>0</v>
      </c>
      <c r="BC20" s="138">
        <f>IF(AZ20=3,G20,0)</f>
        <v>0</v>
      </c>
      <c r="BD20" s="138">
        <f>IF(AZ20=4,G20,0)</f>
        <v>0</v>
      </c>
      <c r="BE20" s="138">
        <f>IF(AZ20=5,G20,0)</f>
        <v>0</v>
      </c>
      <c r="CZ20" s="138">
        <v>3.0000000000000001E-5</v>
      </c>
    </row>
    <row r="21" spans="1:104">
      <c r="A21" s="172">
        <v>14</v>
      </c>
      <c r="B21" s="173" t="s">
        <v>101</v>
      </c>
      <c r="C21" s="174" t="s">
        <v>102</v>
      </c>
      <c r="D21" s="175" t="s">
        <v>93</v>
      </c>
      <c r="E21" s="176">
        <v>2</v>
      </c>
      <c r="F21" s="176"/>
      <c r="G21" s="177"/>
      <c r="O21" s="171">
        <v>2</v>
      </c>
      <c r="AA21" s="138">
        <v>12</v>
      </c>
      <c r="AB21" s="138">
        <v>0</v>
      </c>
      <c r="AC21" s="138">
        <v>14</v>
      </c>
      <c r="AZ21" s="138">
        <v>2</v>
      </c>
      <c r="BA21" s="138">
        <f>IF(AZ21=1,G21,0)</f>
        <v>0</v>
      </c>
      <c r="BB21" s="138">
        <f>IF(AZ21=2,G21,0)</f>
        <v>0</v>
      </c>
      <c r="BC21" s="138">
        <f>IF(AZ21=3,G21,0)</f>
        <v>0</v>
      </c>
      <c r="BD21" s="138">
        <f>IF(AZ21=4,G21,0)</f>
        <v>0</v>
      </c>
      <c r="BE21" s="138">
        <f>IF(AZ21=5,G21,0)</f>
        <v>0</v>
      </c>
      <c r="CZ21" s="138">
        <v>3.0000000000000001E-5</v>
      </c>
    </row>
    <row r="22" spans="1:104">
      <c r="A22" s="172">
        <v>15</v>
      </c>
      <c r="B22" s="173" t="s">
        <v>103</v>
      </c>
      <c r="C22" s="174" t="s">
        <v>104</v>
      </c>
      <c r="D22" s="175" t="s">
        <v>66</v>
      </c>
      <c r="E22" s="176">
        <v>1</v>
      </c>
      <c r="F22" s="176"/>
      <c r="G22" s="177"/>
      <c r="O22" s="171">
        <v>2</v>
      </c>
      <c r="AA22" s="138">
        <v>12</v>
      </c>
      <c r="AB22" s="138">
        <v>1</v>
      </c>
      <c r="AC22" s="138">
        <v>15</v>
      </c>
      <c r="AZ22" s="138">
        <v>2</v>
      </c>
      <c r="BA22" s="138">
        <f>IF(AZ22=1,G22,0)</f>
        <v>0</v>
      </c>
      <c r="BB22" s="138">
        <f>IF(AZ22=2,G22,0)</f>
        <v>0</v>
      </c>
      <c r="BC22" s="138">
        <f>IF(AZ22=3,G22,0)</f>
        <v>0</v>
      </c>
      <c r="BD22" s="138">
        <f>IF(AZ22=4,G22,0)</f>
        <v>0</v>
      </c>
      <c r="BE22" s="138">
        <f>IF(AZ22=5,G22,0)</f>
        <v>0</v>
      </c>
      <c r="CZ22" s="138">
        <v>0</v>
      </c>
    </row>
    <row r="23" spans="1:104">
      <c r="A23" s="172">
        <v>16</v>
      </c>
      <c r="B23" s="173" t="s">
        <v>105</v>
      </c>
      <c r="C23" s="174" t="s">
        <v>106</v>
      </c>
      <c r="D23" s="175" t="s">
        <v>66</v>
      </c>
      <c r="E23" s="176">
        <v>2</v>
      </c>
      <c r="F23" s="176"/>
      <c r="G23" s="177"/>
      <c r="O23" s="171">
        <v>2</v>
      </c>
      <c r="AA23" s="138">
        <v>12</v>
      </c>
      <c r="AB23" s="138">
        <v>1</v>
      </c>
      <c r="AC23" s="138">
        <v>16</v>
      </c>
      <c r="AZ23" s="138">
        <v>2</v>
      </c>
      <c r="BA23" s="138">
        <f>IF(AZ23=1,G23,0)</f>
        <v>0</v>
      </c>
      <c r="BB23" s="138">
        <f>IF(AZ23=2,G23,0)</f>
        <v>0</v>
      </c>
      <c r="BC23" s="138">
        <f>IF(AZ23=3,G23,0)</f>
        <v>0</v>
      </c>
      <c r="BD23" s="138">
        <f>IF(AZ23=4,G23,0)</f>
        <v>0</v>
      </c>
      <c r="BE23" s="138">
        <f>IF(AZ23=5,G23,0)</f>
        <v>0</v>
      </c>
      <c r="CZ23" s="138">
        <v>0</v>
      </c>
    </row>
    <row r="24" spans="1:104">
      <c r="A24" s="178"/>
      <c r="B24" s="179" t="s">
        <v>67</v>
      </c>
      <c r="C24" s="180" t="str">
        <f>CONCATENATE(B7," ",C7)</f>
        <v>723 Vnitřní plynovod</v>
      </c>
      <c r="D24" s="178"/>
      <c r="E24" s="181"/>
      <c r="F24" s="181"/>
      <c r="G24" s="182"/>
      <c r="O24" s="171">
        <v>4</v>
      </c>
      <c r="BA24" s="183">
        <f>SUM(BA7:BA23)</f>
        <v>0</v>
      </c>
      <c r="BB24" s="183">
        <f>SUM(BB7:BB23)</f>
        <v>0</v>
      </c>
      <c r="BC24" s="183">
        <f>SUM(BC7:BC23)</f>
        <v>0</v>
      </c>
      <c r="BD24" s="183">
        <f>SUM(BD7:BD23)</f>
        <v>0</v>
      </c>
      <c r="BE24" s="183">
        <f>SUM(BE7:BE23)</f>
        <v>0</v>
      </c>
    </row>
    <row r="25" spans="1:104">
      <c r="A25" s="164" t="s">
        <v>64</v>
      </c>
      <c r="B25" s="165" t="s">
        <v>107</v>
      </c>
      <c r="C25" s="166" t="s">
        <v>108</v>
      </c>
      <c r="D25" s="167"/>
      <c r="E25" s="168"/>
      <c r="F25" s="168"/>
      <c r="G25" s="169"/>
      <c r="H25" s="170"/>
      <c r="I25" s="170"/>
      <c r="O25" s="171">
        <v>1</v>
      </c>
    </row>
    <row r="26" spans="1:104">
      <c r="A26" s="172">
        <v>17</v>
      </c>
      <c r="B26" s="173" t="s">
        <v>109</v>
      </c>
      <c r="C26" s="174" t="s">
        <v>110</v>
      </c>
      <c r="D26" s="175" t="s">
        <v>73</v>
      </c>
      <c r="E26" s="176">
        <v>14</v>
      </c>
      <c r="F26" s="176"/>
      <c r="G26" s="177"/>
      <c r="O26" s="171">
        <v>2</v>
      </c>
      <c r="AA26" s="138">
        <v>12</v>
      </c>
      <c r="AB26" s="138">
        <v>0</v>
      </c>
      <c r="AC26" s="138">
        <v>17</v>
      </c>
      <c r="AZ26" s="138">
        <v>2</v>
      </c>
      <c r="BA26" s="138">
        <f>IF(AZ26=1,G26,0)</f>
        <v>0</v>
      </c>
      <c r="BB26" s="138">
        <f>IF(AZ26=2,G26,0)</f>
        <v>0</v>
      </c>
      <c r="BC26" s="138">
        <f>IF(AZ26=3,G26,0)</f>
        <v>0</v>
      </c>
      <c r="BD26" s="138">
        <f>IF(AZ26=4,G26,0)</f>
        <v>0</v>
      </c>
      <c r="BE26" s="138">
        <f>IF(AZ26=5,G26,0)</f>
        <v>0</v>
      </c>
      <c r="CZ26" s="138">
        <v>6.9999999999999994E-5</v>
      </c>
    </row>
    <row r="27" spans="1:104">
      <c r="A27" s="178"/>
      <c r="B27" s="179" t="s">
        <v>67</v>
      </c>
      <c r="C27" s="180" t="str">
        <f>CONCATENATE(B25," ",C25)</f>
        <v>783 Nátěry</v>
      </c>
      <c r="D27" s="178"/>
      <c r="E27" s="181"/>
      <c r="F27" s="181"/>
      <c r="G27" s="182"/>
      <c r="O27" s="171">
        <v>4</v>
      </c>
      <c r="BA27" s="183">
        <f>SUM(BA25:BA26)</f>
        <v>0</v>
      </c>
      <c r="BB27" s="183">
        <f>SUM(BB25:BB26)</f>
        <v>0</v>
      </c>
      <c r="BC27" s="183">
        <f>SUM(BC25:BC26)</f>
        <v>0</v>
      </c>
      <c r="BD27" s="183">
        <f>SUM(BD25:BD26)</f>
        <v>0</v>
      </c>
      <c r="BE27" s="183">
        <f>SUM(BE25:BE26)</f>
        <v>0</v>
      </c>
    </row>
    <row r="28" spans="1:104">
      <c r="A28" s="164" t="s">
        <v>64</v>
      </c>
      <c r="B28" s="165" t="s">
        <v>111</v>
      </c>
      <c r="C28" s="166" t="s">
        <v>112</v>
      </c>
      <c r="D28" s="167"/>
      <c r="E28" s="168"/>
      <c r="F28" s="168"/>
      <c r="G28" s="169"/>
      <c r="H28" s="170"/>
      <c r="I28" s="170"/>
      <c r="O28" s="171">
        <v>1</v>
      </c>
    </row>
    <row r="29" spans="1:104" ht="22.5">
      <c r="A29" s="172">
        <v>18</v>
      </c>
      <c r="B29" s="173" t="s">
        <v>65</v>
      </c>
      <c r="C29" s="174" t="s">
        <v>113</v>
      </c>
      <c r="D29" s="175" t="s">
        <v>80</v>
      </c>
      <c r="E29" s="176">
        <v>1</v>
      </c>
      <c r="F29" s="176"/>
      <c r="G29" s="177"/>
      <c r="O29" s="171">
        <v>2</v>
      </c>
      <c r="AA29" s="138">
        <v>12</v>
      </c>
      <c r="AB29" s="138">
        <v>0</v>
      </c>
      <c r="AC29" s="138">
        <v>18</v>
      </c>
      <c r="AZ29" s="138">
        <v>1</v>
      </c>
      <c r="BA29" s="138">
        <f>IF(AZ29=1,G29,0)</f>
        <v>0</v>
      </c>
      <c r="BB29" s="138">
        <f>IF(AZ29=2,G29,0)</f>
        <v>0</v>
      </c>
      <c r="BC29" s="138">
        <f>IF(AZ29=3,G29,0)</f>
        <v>0</v>
      </c>
      <c r="BD29" s="138">
        <f>IF(AZ29=4,G29,0)</f>
        <v>0</v>
      </c>
      <c r="BE29" s="138">
        <f>IF(AZ29=5,G29,0)</f>
        <v>0</v>
      </c>
      <c r="CZ29" s="138">
        <v>0</v>
      </c>
    </row>
    <row r="30" spans="1:104">
      <c r="A30" s="172">
        <v>19</v>
      </c>
      <c r="B30" s="173" t="s">
        <v>114</v>
      </c>
      <c r="C30" s="174" t="s">
        <v>115</v>
      </c>
      <c r="D30" s="175" t="s">
        <v>80</v>
      </c>
      <c r="E30" s="176">
        <v>1</v>
      </c>
      <c r="F30" s="176"/>
      <c r="G30" s="177"/>
      <c r="O30" s="171">
        <v>2</v>
      </c>
      <c r="AA30" s="138">
        <v>12</v>
      </c>
      <c r="AB30" s="138">
        <v>1</v>
      </c>
      <c r="AC30" s="138">
        <v>19</v>
      </c>
      <c r="AZ30" s="138">
        <v>1</v>
      </c>
      <c r="BA30" s="138">
        <f>IF(AZ30=1,G30,0)</f>
        <v>0</v>
      </c>
      <c r="BB30" s="138">
        <f>IF(AZ30=2,G30,0)</f>
        <v>0</v>
      </c>
      <c r="BC30" s="138">
        <f>IF(AZ30=3,G30,0)</f>
        <v>0</v>
      </c>
      <c r="BD30" s="138">
        <f>IF(AZ30=4,G30,0)</f>
        <v>0</v>
      </c>
      <c r="BE30" s="138">
        <f>IF(AZ30=5,G30,0)</f>
        <v>0</v>
      </c>
      <c r="CZ30" s="138">
        <v>0</v>
      </c>
    </row>
    <row r="31" spans="1:104">
      <c r="A31" s="178"/>
      <c r="B31" s="179" t="s">
        <v>67</v>
      </c>
      <c r="C31" s="180" t="str">
        <f>CONCATENATE(B28," ",C28)</f>
        <v>719 Venkovní plynovod</v>
      </c>
      <c r="D31" s="178"/>
      <c r="E31" s="181"/>
      <c r="F31" s="181"/>
      <c r="G31" s="182"/>
      <c r="O31" s="171">
        <v>4</v>
      </c>
      <c r="BA31" s="183">
        <f>SUM(BA28:BA30)</f>
        <v>0</v>
      </c>
      <c r="BB31" s="183">
        <f>SUM(BB28:BB30)</f>
        <v>0</v>
      </c>
      <c r="BC31" s="183">
        <f>SUM(BC28:BC30)</f>
        <v>0</v>
      </c>
      <c r="BD31" s="183">
        <f>SUM(BD28:BD30)</f>
        <v>0</v>
      </c>
      <c r="BE31" s="183">
        <f>SUM(BE28:BE30)</f>
        <v>0</v>
      </c>
    </row>
    <row r="32" spans="1:104">
      <c r="A32" s="139"/>
      <c r="B32" s="139"/>
      <c r="C32" s="139"/>
      <c r="D32" s="139"/>
      <c r="E32" s="139"/>
      <c r="F32" s="139"/>
      <c r="G32" s="139"/>
    </row>
    <row r="33" spans="5:5">
      <c r="E33" s="138"/>
    </row>
    <row r="34" spans="5:5">
      <c r="E34" s="138"/>
    </row>
    <row r="35" spans="5:5">
      <c r="E35" s="138"/>
    </row>
    <row r="36" spans="5:5">
      <c r="E36" s="138"/>
    </row>
    <row r="37" spans="5:5">
      <c r="E37" s="138"/>
    </row>
    <row r="38" spans="5:5">
      <c r="E38" s="138"/>
    </row>
    <row r="39" spans="5:5">
      <c r="E39" s="138"/>
    </row>
    <row r="40" spans="5:5">
      <c r="E40" s="138"/>
    </row>
    <row r="41" spans="5:5">
      <c r="E41" s="138"/>
    </row>
    <row r="42" spans="5:5">
      <c r="E42" s="138"/>
    </row>
    <row r="43" spans="5:5">
      <c r="E43" s="138"/>
    </row>
    <row r="44" spans="5:5">
      <c r="E44" s="138"/>
    </row>
    <row r="45" spans="5:5">
      <c r="E45" s="138"/>
    </row>
    <row r="46" spans="5:5">
      <c r="E46" s="138"/>
    </row>
    <row r="47" spans="5:5">
      <c r="E47" s="138"/>
    </row>
    <row r="48" spans="5:5">
      <c r="E48" s="138"/>
    </row>
    <row r="49" spans="1:7">
      <c r="E49" s="138"/>
    </row>
    <row r="50" spans="1:7">
      <c r="E50" s="138"/>
    </row>
    <row r="51" spans="1:7">
      <c r="E51" s="138"/>
    </row>
    <row r="52" spans="1:7">
      <c r="E52" s="138"/>
    </row>
    <row r="53" spans="1:7">
      <c r="E53" s="138"/>
    </row>
    <row r="54" spans="1:7">
      <c r="E54" s="138"/>
    </row>
    <row r="55" spans="1:7">
      <c r="A55" s="184"/>
      <c r="B55" s="184"/>
      <c r="C55" s="184"/>
      <c r="D55" s="184"/>
      <c r="E55" s="184"/>
      <c r="F55" s="184"/>
      <c r="G55" s="184"/>
    </row>
    <row r="56" spans="1:7">
      <c r="A56" s="184"/>
      <c r="B56" s="184"/>
      <c r="C56" s="184"/>
      <c r="D56" s="184"/>
      <c r="E56" s="184"/>
      <c r="F56" s="184"/>
      <c r="G56" s="184"/>
    </row>
    <row r="57" spans="1:7">
      <c r="A57" s="184"/>
      <c r="B57" s="184"/>
      <c r="C57" s="184"/>
      <c r="D57" s="184"/>
      <c r="E57" s="184"/>
      <c r="F57" s="184"/>
      <c r="G57" s="184"/>
    </row>
    <row r="58" spans="1:7">
      <c r="A58" s="184"/>
      <c r="B58" s="184"/>
      <c r="C58" s="184"/>
      <c r="D58" s="184"/>
      <c r="E58" s="184"/>
      <c r="F58" s="184"/>
      <c r="G58" s="184"/>
    </row>
    <row r="59" spans="1:7">
      <c r="E59" s="138"/>
    </row>
    <row r="60" spans="1:7">
      <c r="E60" s="138"/>
    </row>
    <row r="61" spans="1:7">
      <c r="E61" s="138"/>
    </row>
    <row r="62" spans="1:7">
      <c r="E62" s="138"/>
    </row>
    <row r="63" spans="1:7">
      <c r="E63" s="138"/>
    </row>
    <row r="64" spans="1:7">
      <c r="E64" s="138"/>
    </row>
    <row r="65" spans="5:5">
      <c r="E65" s="138"/>
    </row>
    <row r="66" spans="5:5">
      <c r="E66" s="138"/>
    </row>
    <row r="67" spans="5:5">
      <c r="E67" s="138"/>
    </row>
    <row r="68" spans="5:5">
      <c r="E68" s="138"/>
    </row>
    <row r="69" spans="5:5">
      <c r="E69" s="138"/>
    </row>
    <row r="70" spans="5:5">
      <c r="E70" s="138"/>
    </row>
    <row r="71" spans="5:5">
      <c r="E71" s="138"/>
    </row>
    <row r="72" spans="5:5">
      <c r="E72" s="138"/>
    </row>
    <row r="73" spans="5:5">
      <c r="E73" s="138"/>
    </row>
    <row r="74" spans="5:5">
      <c r="E74" s="138"/>
    </row>
    <row r="75" spans="5:5">
      <c r="E75" s="138"/>
    </row>
    <row r="76" spans="5:5">
      <c r="E76" s="138"/>
    </row>
    <row r="77" spans="5:5">
      <c r="E77" s="138"/>
    </row>
    <row r="78" spans="5:5">
      <c r="E78" s="138"/>
    </row>
    <row r="79" spans="5:5">
      <c r="E79" s="138"/>
    </row>
    <row r="80" spans="5:5">
      <c r="E80" s="138"/>
    </row>
    <row r="81" spans="1:7">
      <c r="E81" s="138"/>
    </row>
    <row r="82" spans="1:7">
      <c r="E82" s="138"/>
    </row>
    <row r="83" spans="1:7">
      <c r="E83" s="138"/>
    </row>
    <row r="84" spans="1:7">
      <c r="E84" s="138"/>
    </row>
    <row r="85" spans="1:7">
      <c r="E85" s="138"/>
    </row>
    <row r="86" spans="1:7">
      <c r="E86" s="138"/>
    </row>
    <row r="87" spans="1:7">
      <c r="E87" s="138"/>
    </row>
    <row r="88" spans="1:7">
      <c r="E88" s="138"/>
    </row>
    <row r="89" spans="1:7">
      <c r="E89" s="138"/>
    </row>
    <row r="90" spans="1:7">
      <c r="A90" s="185"/>
      <c r="B90" s="185"/>
    </row>
    <row r="91" spans="1:7">
      <c r="A91" s="184"/>
      <c r="B91" s="184"/>
      <c r="C91" s="187"/>
      <c r="D91" s="187"/>
      <c r="E91" s="188"/>
      <c r="F91" s="187"/>
      <c r="G91" s="189"/>
    </row>
    <row r="92" spans="1:7">
      <c r="A92" s="190"/>
      <c r="B92" s="190"/>
      <c r="C92" s="184"/>
      <c r="D92" s="184"/>
      <c r="E92" s="191"/>
      <c r="F92" s="184"/>
      <c r="G92" s="184"/>
    </row>
    <row r="93" spans="1:7">
      <c r="A93" s="184"/>
      <c r="B93" s="184"/>
      <c r="C93" s="184"/>
      <c r="D93" s="184"/>
      <c r="E93" s="191"/>
      <c r="F93" s="184"/>
      <c r="G93" s="184"/>
    </row>
    <row r="94" spans="1:7">
      <c r="A94" s="184"/>
      <c r="B94" s="184"/>
      <c r="C94" s="184"/>
      <c r="D94" s="184"/>
      <c r="E94" s="191"/>
      <c r="F94" s="184"/>
      <c r="G94" s="184"/>
    </row>
    <row r="95" spans="1:7">
      <c r="A95" s="184"/>
      <c r="B95" s="184"/>
      <c r="C95" s="184"/>
      <c r="D95" s="184"/>
      <c r="E95" s="191"/>
      <c r="F95" s="184"/>
      <c r="G95" s="184"/>
    </row>
    <row r="96" spans="1:7">
      <c r="A96" s="184"/>
      <c r="B96" s="184"/>
      <c r="C96" s="184"/>
      <c r="D96" s="184"/>
      <c r="E96" s="191"/>
      <c r="F96" s="184"/>
      <c r="G96" s="184"/>
    </row>
    <row r="97" spans="1:7">
      <c r="A97" s="184"/>
      <c r="B97" s="184"/>
      <c r="C97" s="184"/>
      <c r="D97" s="184"/>
      <c r="E97" s="191"/>
      <c r="F97" s="184"/>
      <c r="G97" s="184"/>
    </row>
    <row r="98" spans="1:7">
      <c r="A98" s="184"/>
      <c r="B98" s="184"/>
      <c r="C98" s="184"/>
      <c r="D98" s="184"/>
      <c r="E98" s="191"/>
      <c r="F98" s="184"/>
      <c r="G98" s="184"/>
    </row>
    <row r="99" spans="1:7">
      <c r="A99" s="184"/>
      <c r="B99" s="184"/>
      <c r="C99" s="184"/>
      <c r="D99" s="184"/>
      <c r="E99" s="191"/>
      <c r="F99" s="184"/>
      <c r="G99" s="184"/>
    </row>
    <row r="100" spans="1:7">
      <c r="A100" s="184"/>
      <c r="B100" s="184"/>
      <c r="C100" s="184"/>
      <c r="D100" s="184"/>
      <c r="E100" s="191"/>
      <c r="F100" s="184"/>
      <c r="G100" s="184"/>
    </row>
    <row r="101" spans="1:7">
      <c r="A101" s="184"/>
      <c r="B101" s="184"/>
      <c r="C101" s="184"/>
      <c r="D101" s="184"/>
      <c r="E101" s="191"/>
      <c r="F101" s="184"/>
      <c r="G101" s="184"/>
    </row>
    <row r="102" spans="1:7">
      <c r="A102" s="184"/>
      <c r="B102" s="184"/>
      <c r="C102" s="184"/>
      <c r="D102" s="184"/>
      <c r="E102" s="191"/>
      <c r="F102" s="184"/>
      <c r="G102" s="184"/>
    </row>
    <row r="103" spans="1:7">
      <c r="A103" s="184"/>
      <c r="B103" s="184"/>
      <c r="C103" s="184"/>
      <c r="D103" s="184"/>
      <c r="E103" s="191"/>
      <c r="F103" s="184"/>
      <c r="G103" s="184"/>
    </row>
    <row r="104" spans="1:7">
      <c r="A104" s="184"/>
      <c r="B104" s="184"/>
      <c r="C104" s="184"/>
      <c r="D104" s="184"/>
      <c r="E104" s="191"/>
      <c r="F104" s="184"/>
      <c r="G104" s="184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38</vt:i4>
      </vt:variant>
    </vt:vector>
  </HeadingPairs>
  <TitlesOfParts>
    <vt:vector size="41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bobo</dc:creator>
  <cp:lastModifiedBy>bobo</cp:lastModifiedBy>
  <cp:lastPrinted>2013-05-27T06:47:09Z</cp:lastPrinted>
  <dcterms:created xsi:type="dcterms:W3CDTF">2013-05-27T06:44:27Z</dcterms:created>
  <dcterms:modified xsi:type="dcterms:W3CDTF">2013-05-27T06:47:21Z</dcterms:modified>
</cp:coreProperties>
</file>